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admin\Downloads\"/>
    </mc:Choice>
  </mc:AlternateContent>
  <xr:revisionPtr revIDLastSave="0" documentId="13_ncr:1_{802D67FF-2E0F-4854-AEB5-6BD1F1E5FF48}" xr6:coauthVersionLast="47" xr6:coauthVersionMax="47" xr10:uidLastSave="{00000000-0000-0000-0000-000000000000}"/>
  <workbookProtection workbookAlgorithmName="SHA-512" workbookHashValue="6X1Q9pV/tIU3AT1MN6kEr4uXFqCLilvOgurC3xPakE/X4MF5WCZAmWtE+bjwzL7q5Z5pNe5yI11PDkfaOjaYUQ==" workbookSaltValue="xWPDqe6+zk/z/mkcVgXsEA==" workbookSpinCount="100000" lockStructure="1"/>
  <bookViews>
    <workbookView xWindow="-120" yWindow="-120" windowWidth="20730" windowHeight="11040" xr2:uid="{00000000-000D-0000-FFFF-FFFF00000000}"/>
  </bookViews>
  <sheets>
    <sheet name="مدت خدمت" sheetId="1" r:id="rId1"/>
    <sheet name="Sheet3" sheetId="3" state="very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 l="1"/>
  <c r="D3" i="1"/>
  <c r="C4" i="1"/>
  <c r="B3" i="1"/>
  <c r="S1" i="3"/>
  <c r="M1" i="3"/>
  <c r="I1" i="3"/>
  <c r="N1" i="3" s="1"/>
  <c r="G1" i="3"/>
  <c r="B1" i="3" l="1"/>
  <c r="H1" i="3" s="1"/>
  <c r="O1" i="3" s="1"/>
  <c r="L1" i="3" l="1"/>
  <c r="P1" i="3" s="1"/>
  <c r="Q1" i="3" s="1"/>
  <c r="K1" i="3" s="1"/>
  <c r="T1" i="3" l="1"/>
  <c r="Y1" i="3" s="1"/>
  <c r="W1" i="3"/>
  <c r="X1" i="3" s="1"/>
  <c r="V1" i="3" s="1"/>
  <c r="U1" i="3" l="1"/>
  <c r="AB1" i="3" l="1"/>
  <c r="AA1" i="3" s="1"/>
  <c r="Z1" i="3"/>
  <c r="D4" i="1" s="1"/>
</calcChain>
</file>

<file path=xl/sharedStrings.xml><?xml version="1.0" encoding="utf-8"?>
<sst xmlns="http://schemas.openxmlformats.org/spreadsheetml/2006/main" count="7" uniqueCount="7">
  <si>
    <t>جمع دو مدت</t>
  </si>
  <si>
    <t>تهیه و تنظیم : صیاح الدین شهدی</t>
  </si>
  <si>
    <t>اکسل محاسبه افزایش مدت سنوات خدمت</t>
  </si>
  <si>
    <t>برای انجام محاسبات کافی است مدت سنوات خدمت حکم کارگزینی ابتدای سال 1403 خود را در خانه زرد رنگ وارد نمایید تا محاسبه شود که در مجموع باید چه مدت بالاتر از سی سال خدمت نمایید</t>
  </si>
  <si>
    <t>بازنشر در مجله اداری‌ها</t>
  </si>
  <si>
    <t>https://edariha.ir/</t>
  </si>
  <si>
    <t>مشاهده متن کامل مصوبه مربوط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</si>
</sst>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000401]0"/>
  </numFmts>
  <fonts count="12" x14ac:knownFonts="1">
    <font>
      <sz val="11"/>
      <color theme="1"/>
      <name val="Calibri"/>
      <family val="2"/>
      <scheme val="minor"/>
    </font>
    <font>
      <b/>
      <sz val="12"/>
      <color theme="1"/>
      <name val="Calibri"/>
      <family val="2"/>
      <scheme val="minor"/>
    </font>
    <font>
      <b/>
      <sz val="12"/>
      <color theme="1"/>
      <name val="B Nazanin"/>
      <charset val="178"/>
    </font>
    <font>
      <sz val="12"/>
      <color theme="1"/>
      <name val="Calibri"/>
      <family val="2"/>
      <scheme val="minor"/>
    </font>
    <font>
      <b/>
      <sz val="12"/>
      <color theme="0"/>
      <name val="Calibri"/>
      <family val="2"/>
      <scheme val="minor"/>
    </font>
    <font>
      <sz val="14"/>
      <color theme="1"/>
      <name val="B Mitra"/>
      <charset val="178"/>
    </font>
    <font>
      <u/>
      <sz val="11"/>
      <color theme="10"/>
      <name val="Calibri"/>
      <family val="2"/>
      <scheme val="minor"/>
    </font>
    <font>
      <b/>
      <sz val="10"/>
      <color rgb="FF7030A0"/>
      <name val="B Nazanin"/>
      <charset val="178"/>
    </font>
    <font>
      <sz val="12"/>
      <color rgb="FF002060"/>
      <name val="B Mitra"/>
      <charset val="178"/>
    </font>
    <font>
      <b/>
      <sz val="12"/>
      <color rgb="FFC00000"/>
      <name val="B Mitra"/>
      <charset val="178"/>
    </font>
    <font>
      <b/>
      <sz val="11"/>
      <color rgb="FF7030A0"/>
      <name val="B Nazanin"/>
      <charset val="178"/>
    </font>
    <font>
      <u/>
      <sz val="11"/>
      <color theme="10"/>
      <name val="B Nazanin"/>
      <charset val="178"/>
    </font>
  </fonts>
  <fills count="10">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rgb="FFC00000"/>
        <bgColor indexed="64"/>
      </patternFill>
    </fill>
    <fill>
      <patternFill patternType="solid">
        <fgColor theme="7" tint="-0.249977111117893"/>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DashDot">
        <color indexed="64"/>
      </right>
      <top style="medium">
        <color indexed="64"/>
      </top>
      <bottom style="mediumDashDot">
        <color indexed="64"/>
      </bottom>
      <diagonal/>
    </border>
    <border>
      <left style="mediumDashDot">
        <color indexed="64"/>
      </left>
      <right style="mediumDashDot">
        <color indexed="64"/>
      </right>
      <top style="medium">
        <color indexed="64"/>
      </top>
      <bottom style="mediumDashDot">
        <color indexed="64"/>
      </bottom>
      <diagonal/>
    </border>
    <border>
      <left/>
      <right style="medium">
        <color indexed="64"/>
      </right>
      <top style="medium">
        <color indexed="64"/>
      </top>
      <bottom style="mediumDashDot">
        <color indexed="64"/>
      </bottom>
      <diagonal/>
    </border>
    <border>
      <left style="medium">
        <color indexed="64"/>
      </left>
      <right style="mediumDashDot">
        <color indexed="64"/>
      </right>
      <top/>
      <bottom style="medium">
        <color indexed="64"/>
      </bottom>
      <diagonal/>
    </border>
    <border>
      <left style="mediumDashDot">
        <color indexed="64"/>
      </left>
      <right style="mediumDashDot">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0" fillId="2" borderId="1"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1" fillId="3" borderId="2" xfId="0" applyFont="1" applyFill="1" applyBorder="1" applyAlignment="1" applyProtection="1">
      <alignment horizontal="center" vertical="center"/>
      <protection hidden="1"/>
    </xf>
    <xf numFmtId="164" fontId="2" fillId="4" borderId="2" xfId="0" applyNumberFormat="1"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4" fillId="5" borderId="2" xfId="0" applyFont="1" applyFill="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1" fillId="6" borderId="1" xfId="0" applyFont="1" applyFill="1" applyBorder="1" applyAlignment="1" applyProtection="1">
      <alignment horizontal="center" vertical="center"/>
      <protection hidden="1"/>
    </xf>
    <xf numFmtId="0" fontId="1" fillId="6" borderId="2" xfId="0" applyFont="1" applyFill="1" applyBorder="1" applyAlignment="1" applyProtection="1">
      <alignment horizontal="center" vertical="center"/>
      <protection hidden="1"/>
    </xf>
    <xf numFmtId="0" fontId="1" fillId="6" borderId="4" xfId="0" applyFont="1" applyFill="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0" xfId="0" applyProtection="1">
      <protection hidden="1"/>
    </xf>
    <xf numFmtId="0" fontId="7" fillId="8" borderId="0" xfId="0" applyFont="1" applyFill="1" applyAlignment="1" applyProtection="1">
      <alignment vertical="center"/>
      <protection hidden="1"/>
    </xf>
    <xf numFmtId="0" fontId="6" fillId="8" borderId="0" xfId="1" applyFill="1" applyBorder="1" applyAlignment="1" applyProtection="1">
      <alignment vertical="center"/>
      <protection hidden="1"/>
    </xf>
    <xf numFmtId="0" fontId="0" fillId="0" borderId="0" xfId="0" applyAlignment="1" applyProtection="1">
      <alignment wrapText="1"/>
      <protection hidden="1"/>
    </xf>
    <xf numFmtId="0" fontId="5" fillId="7" borderId="10"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9" borderId="7" xfId="0" applyFont="1" applyFill="1" applyBorder="1" applyAlignment="1" applyProtection="1">
      <alignment horizontal="center" vertical="center" wrapText="1"/>
      <protection hidden="1"/>
    </xf>
    <xf numFmtId="0" fontId="5" fillId="9" borderId="8" xfId="0" applyFont="1" applyFill="1" applyBorder="1" applyAlignment="1" applyProtection="1">
      <alignment horizontal="center" vertical="center" wrapText="1"/>
      <protection hidden="1"/>
    </xf>
    <xf numFmtId="0" fontId="5" fillId="9" borderId="9" xfId="0" applyFont="1" applyFill="1" applyBorder="1" applyAlignment="1" applyProtection="1">
      <alignment horizontal="center" vertical="center" wrapText="1"/>
      <protection hidden="1"/>
    </xf>
    <xf numFmtId="0" fontId="9" fillId="0" borderId="0" xfId="0" applyFont="1" applyAlignment="1" applyProtection="1">
      <alignment horizontal="center" shrinkToFit="1"/>
      <protection hidden="1"/>
    </xf>
    <xf numFmtId="0" fontId="8" fillId="0" borderId="0" xfId="0" applyFont="1" applyBorder="1" applyAlignment="1" applyProtection="1">
      <alignment horizontal="center" vertical="center" wrapText="1" shrinkToFit="1"/>
      <protection hidden="1"/>
    </xf>
    <xf numFmtId="0" fontId="10" fillId="8" borderId="0" xfId="0" applyFont="1" applyFill="1" applyBorder="1" applyAlignment="1" applyProtection="1">
      <alignment horizontal="center" vertical="center"/>
      <protection hidden="1"/>
    </xf>
    <xf numFmtId="0" fontId="7" fillId="8" borderId="0" xfId="0" applyFont="1" applyFill="1" applyAlignment="1" applyProtection="1">
      <alignment horizontal="center" vertical="center"/>
      <protection hidden="1"/>
    </xf>
    <xf numFmtId="0" fontId="6" fillId="0" borderId="0" xfId="1" applyFill="1" applyAlignment="1">
      <alignment horizontal="center" vertical="center"/>
    </xf>
    <xf numFmtId="0" fontId="10" fillId="8" borderId="0" xfId="0" applyFont="1" applyFill="1" applyAlignment="1" applyProtection="1">
      <alignment horizontal="center" vertical="center"/>
      <protection hidden="1"/>
    </xf>
    <xf numFmtId="0" fontId="11" fillId="0" borderId="0" xfId="1" applyFont="1" applyProtection="1">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henasname.ir/retrait/69948-%d8%a2%db%8c%db%8c%d9%86-%d9%86%d8%a7%d9%85%d9%87-%d8%a7%d8%ac%d8%b1%d8%a7%db%8c%db%8c-%d9%85%d8%a7%d8%af%d9%87-%db%b2%db%b9-%d9%82%d8%a7%d9%86%d9%88%d9%86-%d8%a8%d8%b1%d9%86%d8%a7%d9%85%d9%87-%d9%87"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414704</xdr:colOff>
      <xdr:row>4</xdr:row>
      <xdr:rowOff>153866</xdr:rowOff>
    </xdr:from>
    <xdr:to>
      <xdr:col>3</xdr:col>
      <xdr:colOff>1157654</xdr:colOff>
      <xdr:row>7</xdr:row>
      <xdr:rowOff>63745</xdr:rowOff>
    </xdr:to>
    <xdr:pic>
      <xdr:nvPicPr>
        <xdr:cNvPr id="4" name="Picture 3">
          <a:hlinkClick xmlns:r="http://schemas.openxmlformats.org/officeDocument/2006/relationships" r:id="rId1"/>
          <a:extLst>
            <a:ext uri="{FF2B5EF4-FFF2-40B4-BE49-F238E27FC236}">
              <a16:creationId xmlns:a16="http://schemas.microsoft.com/office/drawing/2014/main" id="{CC84EB00-015F-4227-933B-134A0ECCD9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61647980" y="1948962"/>
          <a:ext cx="742950"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henasname.ir/retrait/69948-%d8%a2%db%8c%db%8c%d9%86-%d9%86%d8%a7%d9%85%d9%87-%d8%a7%d8%ac%d8%b1%d8%a7%db%8c%db%8c-%d9%85%d8%a7%d8%af%d9%87-%db%b2%db%b9-%d9%82%d8%a7%d9%86%d9%88%d9%86-%d8%a8%d8%b1%d9%86%d8%a7%d9%85%d9%87-%d9%87" TargetMode="External"/><Relationship Id="rId2" Type="http://schemas.openxmlformats.org/officeDocument/2006/relationships/hyperlink" Target="https://edariha.ir/" TargetMode="External"/><Relationship Id="rId1" Type="http://schemas.openxmlformats.org/officeDocument/2006/relationships/hyperlink" Target="https://www.instagram.com/sayah.shahdi/"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B1:F8"/>
  <sheetViews>
    <sheetView showGridLines="0" showRowColHeaders="0" rightToLeft="1" tabSelected="1" zoomScale="130" zoomScaleNormal="130" workbookViewId="0">
      <selection activeCell="F8" sqref="F8"/>
    </sheetView>
  </sheetViews>
  <sheetFormatPr defaultRowHeight="15" x14ac:dyDescent="0.25"/>
  <cols>
    <col min="1" max="1" width="4.42578125" style="14" customWidth="1"/>
    <col min="2" max="2" width="30.5703125" style="14" customWidth="1"/>
    <col min="3" max="3" width="22.42578125" style="14" customWidth="1"/>
    <col min="4" max="4" width="23.42578125" style="14" customWidth="1"/>
    <col min="5" max="16384" width="9.140625" style="14"/>
  </cols>
  <sheetData>
    <row r="1" spans="2:6" ht="27" customHeight="1" x14ac:dyDescent="0.45">
      <c r="B1" s="24" t="s">
        <v>2</v>
      </c>
      <c r="C1" s="24"/>
      <c r="D1" s="24"/>
    </row>
    <row r="2" spans="2:6" ht="39.75" customHeight="1" thickBot="1" x14ac:dyDescent="0.3">
      <c r="B2" s="25" t="s">
        <v>3</v>
      </c>
      <c r="C2" s="25"/>
      <c r="D2" s="25"/>
    </row>
    <row r="3" spans="2:6" ht="51.75" customHeight="1" thickBot="1" x14ac:dyDescent="0.3">
      <c r="B3" s="21" t="str">
        <f>IF(B5="تهیه و تنظیم : صیاح الدین شهدی","مجموع سابقه خدمت شما تا ابتدای
سال 1403  چند سال است؟","kargozin.com")</f>
        <v>مجموع سابقه خدمت شما تا ابتدای
سال 1403  چند سال است؟</v>
      </c>
      <c r="C3" s="22" t="str">
        <f>IF(B5="تهیه و تنظیم : صیاح الدین شهدی","مجموع ماه‌هایی که مازاد بر 30 سال باید خدمت کنید","edariha.ir")</f>
        <v>مجموع ماه‌هایی که مازاد بر 30 سال باید خدمت کنید</v>
      </c>
      <c r="D3" s="23" t="str">
        <f>IF(B5="تهیه و تنظیم : صیاح الدین شهدی","حداقل مجموع سابقه خدمت لازم برای بازنشستگی","edariha.ir")</f>
        <v>حداقل مجموع سابقه خدمت لازم برای بازنشستگی</v>
      </c>
    </row>
    <row r="4" spans="2:6" ht="22.5" thickBot="1" x14ac:dyDescent="0.3">
      <c r="B4" s="18">
        <v>28</v>
      </c>
      <c r="C4" s="19">
        <f>IF(B7="https://edariha.ir/",IF(B4&gt;=28,0,IF(B4&gt;=25,(30-B4)*2,IF(B4&gt;=20,(30-B4)*3,IF(B4&gt;=15,(30-B4)*4,IF(B4&gt;=0,(30-15)*4,0))))),"error")</f>
        <v>0</v>
      </c>
      <c r="D4" s="20" t="str">
        <f>IF(Sheet3!Z1=0,"مدت "&amp;Sheet3!V1&amp;" سال","مدت "&amp;Sheet3!V1&amp;" سال و "&amp;Sheet3!U1&amp;" ماه ")</f>
        <v>مدت 30 سال</v>
      </c>
    </row>
    <row r="5" spans="2:6" ht="24" customHeight="1" x14ac:dyDescent="0.25">
      <c r="B5" s="26" t="s">
        <v>1</v>
      </c>
      <c r="C5" s="26"/>
      <c r="D5" s="15"/>
    </row>
    <row r="6" spans="2:6" ht="19.5" x14ac:dyDescent="0.25">
      <c r="B6" s="29" t="s">
        <v>4</v>
      </c>
      <c r="C6" s="27"/>
      <c r="D6" s="15"/>
    </row>
    <row r="7" spans="2:6" x14ac:dyDescent="0.25">
      <c r="B7" s="28" t="s">
        <v>5</v>
      </c>
      <c r="C7" s="28"/>
      <c r="D7" s="16"/>
    </row>
    <row r="8" spans="2:6" ht="18" x14ac:dyDescent="0.45">
      <c r="D8" s="30" t="s">
        <v>6</v>
      </c>
      <c r="F8" s="17"/>
    </row>
  </sheetData>
  <mergeCells count="5">
    <mergeCell ref="B1:D1"/>
    <mergeCell ref="B2:D2"/>
    <mergeCell ref="B5:C5"/>
    <mergeCell ref="B6:C6"/>
    <mergeCell ref="B7:C7"/>
  </mergeCells>
  <dataValidations count="1">
    <dataValidation type="whole" errorStyle="warning" allowBlank="1" showInputMessage="1" showErrorMessage="1" errorTitle="اخطار" error="عددی بین صفر تا 30 وارد نمایید" promptTitle="راهنمایی" prompt="عددی بین صفر تا 30 وارد نمایید (سال خدمت)" sqref="B4" xr:uid="{98192628-04D7-4169-A9D6-2A66E53413AC}">
      <formula1>0</formula1>
      <formula2>30</formula2>
    </dataValidation>
  </dataValidations>
  <hyperlinks>
    <hyperlink ref="B7:C7" r:id="rId1" display="instagram.com/sayah.shahdi/" xr:uid="{6C45028F-5544-46B8-A8E2-E8200EF1DE9D}"/>
    <hyperlink ref="B7" r:id="rId2" xr:uid="{1CDFF95D-B5A5-4F23-A270-20629AA3AA73}"/>
    <hyperlink ref="D8" r:id="rId3" xr:uid="{2B4C5D97-B8EE-4BE2-BC4F-0C2739547962}"/>
  </hyperlinks>
  <pageMargins left="0.7" right="0.7" top="0.75" bottom="0.75" header="0.3" footer="0.3"/>
  <pageSetup orientation="portrait" horizontalDpi="0"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485DD-7F86-4DBD-87F0-25C11A1ADF32}">
  <sheetPr codeName="Sheet2"/>
  <dimension ref="A1:AC1"/>
  <sheetViews>
    <sheetView rightToLeft="1" topLeftCell="J1" workbookViewId="0">
      <selection activeCell="R8" sqref="R8"/>
    </sheetView>
  </sheetViews>
  <sheetFormatPr defaultRowHeight="15" x14ac:dyDescent="0.25"/>
  <sheetData>
    <row r="1" spans="1:29" ht="21.75" thickBot="1" x14ac:dyDescent="0.3">
      <c r="A1" s="1">
        <v>0</v>
      </c>
      <c r="B1" s="2">
        <f>'مدت خدمت'!C4</f>
        <v>0</v>
      </c>
      <c r="C1" s="2">
        <v>30</v>
      </c>
      <c r="D1" s="3">
        <v>0</v>
      </c>
      <c r="E1" s="3">
        <v>0</v>
      </c>
      <c r="F1" s="3">
        <v>0</v>
      </c>
      <c r="G1" s="4">
        <f>A1+D1</f>
        <v>0</v>
      </c>
      <c r="H1" s="4">
        <f>E1+B1</f>
        <v>0</v>
      </c>
      <c r="I1" s="4">
        <f>F1+C1</f>
        <v>30</v>
      </c>
      <c r="J1" s="5">
        <v>1</v>
      </c>
      <c r="K1" s="4">
        <f>INT(Q1/S1)</f>
        <v>0</v>
      </c>
      <c r="L1" s="4">
        <f>INT(O1/S1)</f>
        <v>0</v>
      </c>
      <c r="M1" s="4">
        <f>INT(I1/S1)</f>
        <v>30</v>
      </c>
      <c r="N1" s="6">
        <f>I1-(S1*M1)</f>
        <v>0</v>
      </c>
      <c r="O1" s="6">
        <f>(N1*12)+H1</f>
        <v>0</v>
      </c>
      <c r="P1" s="6">
        <f>O1-(S1*L1)</f>
        <v>0</v>
      </c>
      <c r="Q1" s="6">
        <f>(P1*30)+G1</f>
        <v>0</v>
      </c>
      <c r="R1" s="6">
        <v>1</v>
      </c>
      <c r="S1" s="6">
        <f>R1/J1</f>
        <v>1</v>
      </c>
      <c r="T1" s="7">
        <f>IF(K1&lt;30,K1,K1-(W1*30))</f>
        <v>0</v>
      </c>
      <c r="U1" s="7">
        <f>IF((L1+W1)&gt;11,(L1+W1)-(X1*12),(L1+W1))</f>
        <v>0</v>
      </c>
      <c r="V1" s="7">
        <f>M1+X1</f>
        <v>30</v>
      </c>
      <c r="W1" s="6">
        <f>INT(K1/30)</f>
        <v>0</v>
      </c>
      <c r="X1" s="8">
        <f>INT((W1+L1)/12)</f>
        <v>0</v>
      </c>
      <c r="Y1" s="9">
        <f>T1</f>
        <v>0</v>
      </c>
      <c r="Z1" s="10">
        <f>IF(U1&gt;11,U1-12,U1)</f>
        <v>0</v>
      </c>
      <c r="AA1" s="11">
        <f>AB1+V1</f>
        <v>30</v>
      </c>
      <c r="AB1" s="12">
        <f>INT(U1/12)</f>
        <v>0</v>
      </c>
      <c r="AC1" s="13" t="s">
        <v>0</v>
      </c>
    </row>
  </sheetData>
  <sheetProtection algorithmName="SHA-512" hashValue="NccjQK0N9szuA2A7+KKDNIh/AWiji6vsAjgAheYoYi6igXEFS6HRGXGXc4+Z81AjrMcdtjURWjBz8uQovqDmSA==" saltValue="uyskijYay/lfcdsUnD8U9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مدت خدمت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صیاح الدین</dc:creator>
  <cp:lastModifiedBy>admin</cp:lastModifiedBy>
  <dcterms:created xsi:type="dcterms:W3CDTF">2015-06-05T18:17:20Z</dcterms:created>
  <dcterms:modified xsi:type="dcterms:W3CDTF">2025-02-25T06:59:46Z</dcterms:modified>
</cp:coreProperties>
</file>